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COSRedirect\User\aquontisg\Documents\"/>
    </mc:Choice>
  </mc:AlternateContent>
  <xr:revisionPtr revIDLastSave="0" documentId="8_{91445AC8-044E-4C31-AFAE-720006ADC25F}" xr6:coauthVersionLast="47" xr6:coauthVersionMax="47" xr10:uidLastSave="{00000000-0000-0000-0000-000000000000}"/>
  <bookViews>
    <workbookView xWindow="-120" yWindow="-120" windowWidth="29040" windowHeight="15840" xr2:uid="{ECCAE40E-D6AA-4822-BE32-7951F9DD783C}"/>
  </bookViews>
  <sheets>
    <sheet name="1. Maximum Increase Worksheet" sheetId="3" r:id="rId1"/>
    <sheet name="2. Allowed Rent Increase" sheetId="1" r:id="rId2"/>
    <sheet name="3. CPI" sheetId="2" r:id="rId3"/>
  </sheets>
  <definedNames>
    <definedName name="_xlnm.Print_Area" localSheetId="1">'2. Allowed Rent Increase'!$B$1:$O$38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O23" i="1"/>
  <c r="O24" i="1"/>
  <c r="O25" i="1"/>
  <c r="O26" i="1"/>
  <c r="O27" i="1"/>
  <c r="O28" i="1"/>
  <c r="O29" i="1"/>
  <c r="O30" i="1"/>
  <c r="O31" i="1"/>
  <c r="O32" i="1"/>
  <c r="O22" i="1"/>
  <c r="M33" i="1" l="1"/>
  <c r="C21" i="3"/>
  <c r="F22" i="1" l="1"/>
  <c r="F23" i="1"/>
  <c r="F24" i="1"/>
  <c r="F25" i="1"/>
  <c r="F26" i="1"/>
  <c r="F27" i="1"/>
  <c r="F28" i="1"/>
  <c r="F29" i="1"/>
  <c r="F30" i="1"/>
  <c r="F31" i="1"/>
  <c r="F32" i="1"/>
  <c r="F33" i="1"/>
  <c r="E33" i="1"/>
  <c r="E32" i="1"/>
  <c r="E31" i="1"/>
  <c r="E30" i="1"/>
  <c r="E29" i="1"/>
  <c r="E28" i="1"/>
  <c r="E27" i="1"/>
  <c r="E26" i="1"/>
  <c r="E25" i="1"/>
  <c r="E24" i="1"/>
  <c r="E23" i="1"/>
  <c r="E22" i="1"/>
  <c r="H26" i="1" l="1"/>
  <c r="M26" i="1" s="1"/>
  <c r="H30" i="1"/>
  <c r="M30" i="1" s="1"/>
  <c r="H28" i="1"/>
  <c r="M28" i="1" s="1"/>
  <c r="H27" i="1"/>
  <c r="M27" i="1" s="1"/>
  <c r="H29" i="1"/>
  <c r="H22" i="1"/>
  <c r="M22" i="1" s="1"/>
  <c r="H23" i="1"/>
  <c r="M23" i="1" s="1"/>
  <c r="H31" i="1"/>
  <c r="M31" i="1" s="1"/>
  <c r="H24" i="1"/>
  <c r="M24" i="1" s="1"/>
  <c r="H25" i="1"/>
  <c r="M25" i="1" s="1"/>
  <c r="H33" i="1"/>
  <c r="H32" i="1"/>
  <c r="M32" i="1" s="1"/>
  <c r="M29" i="1" l="1"/>
  <c r="D21" i="3"/>
  <c r="D22" i="3" s="1"/>
  <c r="D24" i="3" s="1"/>
  <c r="D26" i="3" s="1"/>
  <c r="D28" i="3" s="1"/>
</calcChain>
</file>

<file path=xl/sharedStrings.xml><?xml version="1.0" encoding="utf-8"?>
<sst xmlns="http://schemas.openxmlformats.org/spreadsheetml/2006/main" count="98" uniqueCount="93">
  <si>
    <t>Maximum Allowed Monthly Rent Increase</t>
  </si>
  <si>
    <t>Increase Calculation Worksheet</t>
  </si>
  <si>
    <t>Last updated:</t>
  </si>
  <si>
    <t>Step 1</t>
  </si>
  <si>
    <t>Choose Month of Last Rent Increase from Pulldown Menu</t>
  </si>
  <si>
    <t>June</t>
  </si>
  <si>
    <t>Step 2</t>
  </si>
  <si>
    <t>Enter the Current Monthly Rent Amount</t>
  </si>
  <si>
    <t>Salinas Municipal Code Sec. 17-02.04(a). Increases in Rent on residential real property in the city may not exceed the lesser of 2.75% or 75% of the most-recent 12-month increase in the Consumer Prce Index for All Urban Consumers (CPI-U) Series Title: All items in West urban, all urban consumers, not seasonally adjusted published by the Bureau of Labor Statistics.</t>
  </si>
  <si>
    <t>Calculator</t>
  </si>
  <si>
    <t>Item</t>
  </si>
  <si>
    <t>Description</t>
  </si>
  <si>
    <t>Value</t>
  </si>
  <si>
    <t>a</t>
  </si>
  <si>
    <t>Upper Limit of Allowed Rent Increase</t>
  </si>
  <si>
    <t>OR</t>
  </si>
  <si>
    <t>b</t>
  </si>
  <si>
    <t>c</t>
  </si>
  <si>
    <r>
      <t>75% of CPI Increase (</t>
    </r>
    <r>
      <rPr>
        <b/>
        <i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*0.75)</t>
    </r>
  </si>
  <si>
    <t>d</t>
  </si>
  <si>
    <r>
      <t xml:space="preserve">Allowed Rent Increase (Lesser of </t>
    </r>
    <r>
      <rPr>
        <b/>
        <i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and </t>
    </r>
    <r>
      <rPr>
        <b/>
        <i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)</t>
    </r>
  </si>
  <si>
    <t>e</t>
  </si>
  <si>
    <r>
      <t>Incremental Maximum Allowed Monthly Rent Increase (</t>
    </r>
    <r>
      <rPr>
        <b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* Existing Rent)</t>
    </r>
  </si>
  <si>
    <t>f</t>
  </si>
  <si>
    <r>
      <t>Maximum Rent Allowed After Increase (</t>
    </r>
    <r>
      <rPr>
        <b/>
        <i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+ Existing Rent)</t>
    </r>
  </si>
  <si>
    <t>CPI and Maximum Allowed Monthly Rent Increase Worksheet</t>
  </si>
  <si>
    <t>CPI Data Worksheet</t>
  </si>
  <si>
    <t>Last Updated:</t>
  </si>
  <si>
    <t>Check the link below to see if the BLS CPI data has an update (typically out the 2nd week of the following month)</t>
  </si>
  <si>
    <t>https://data.bls.gov/pdq/SurveyOutputServlet?data_tool=dropmap&amp;series_id=CUUR0400SA0,CUUS0400SA0</t>
  </si>
  <si>
    <t>Update the data in Tab 3. CPI.  These columns will automatically update. A new workbook should be created each year and the links adjusted.</t>
  </si>
  <si>
    <t>Maximum Allowed Rent Increase in 2024</t>
  </si>
  <si>
    <t>Annual CPI</t>
  </si>
  <si>
    <t>Previous Year</t>
  </si>
  <si>
    <t>Current Year</t>
  </si>
  <si>
    <t>% Change</t>
  </si>
  <si>
    <t>or</t>
  </si>
  <si>
    <t>Allowed Increase</t>
  </si>
  <si>
    <t xml:space="preserve">of CPI </t>
  </si>
  <si>
    <t>Formula</t>
  </si>
  <si>
    <t xml:space="preserve">A </t>
  </si>
  <si>
    <t>B</t>
  </si>
  <si>
    <t>C = (B - A) / A</t>
  </si>
  <si>
    <t>D = 2.75%</t>
  </si>
  <si>
    <t>E = C * .75</t>
  </si>
  <si>
    <t>F = lesser of D or E</t>
  </si>
  <si>
    <t>The Month of the Last Rent Increase</t>
  </si>
  <si>
    <t>These Columns will Automatically Update</t>
  </si>
  <si>
    <t>January</t>
  </si>
  <si>
    <t>February</t>
  </si>
  <si>
    <t>March</t>
  </si>
  <si>
    <t>April</t>
  </si>
  <si>
    <t>May</t>
  </si>
  <si>
    <t>July</t>
  </si>
  <si>
    <t>August</t>
  </si>
  <si>
    <t>September</t>
  </si>
  <si>
    <t>October</t>
  </si>
  <si>
    <t>November</t>
  </si>
  <si>
    <t>December</t>
  </si>
  <si>
    <t>Source: Consumer Price Index for All Urban Consumers (CPI-U) Series Title: All items in West urban, all urban consumers, not seasonally adjusted; EPS.</t>
  </si>
  <si>
    <t>[1]  Grayed out cells reflect data that is not available yet.</t>
  </si>
  <si>
    <t>Consumer Price Index for All Urban Consumers (CPI-U)</t>
  </si>
  <si>
    <t>Original Data Value</t>
  </si>
  <si>
    <t>Series Id:</t>
  </si>
  <si>
    <t>CUUR0400SA0,CUUS0400SA0</t>
  </si>
  <si>
    <t>Not Seasonally Adjusted</t>
  </si>
  <si>
    <t>Series Title:</t>
  </si>
  <si>
    <t>All items in West urban, all urban consumers, not seasonally adjusted</t>
  </si>
  <si>
    <t>Area:</t>
  </si>
  <si>
    <t>West</t>
  </si>
  <si>
    <t>Item:</t>
  </si>
  <si>
    <t>All items</t>
  </si>
  <si>
    <t>Step 2 from Tab 2</t>
  </si>
  <si>
    <t xml:space="preserve">Update the highlighted cells below as data becomes available on the BLS website. </t>
  </si>
  <si>
    <t>Base Period:</t>
  </si>
  <si>
    <t>1982-84=100</t>
  </si>
  <si>
    <t>Years:</t>
  </si>
  <si>
    <t>2014 to 2024</t>
  </si>
  <si>
    <t>Year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</si>
  <si>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</si>
  <si>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</si>
  <si>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</si>
  <si>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</si>
  <si>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</si>
  <si>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</si>
  <si>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</si>
  <si>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</si>
  <si>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</si>
  <si>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</si>
  <si>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</si>
  <si>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</si>
  <si>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HALF1</t>
  </si>
  <si>
    <t>HALF2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</si>
</sst>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0"/>
    <numFmt numFmtId="165" formatCode="&quot;$&quot;#,##0.00"/>
    <numFmt numFmtId="166" formatCode="[$-409]mmmm\ d\,\ yyyy;@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CBF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right"/>
    </xf>
    <xf numFmtId="0" fontId="6" fillId="0" borderId="0" xfId="0" applyFont="1"/>
    <xf numFmtId="10" fontId="6" fillId="0" borderId="0" xfId="1" applyNumberFormat="1" applyFont="1"/>
    <xf numFmtId="0" fontId="6" fillId="0" borderId="4" xfId="0" applyFont="1" applyBorder="1"/>
    <xf numFmtId="0" fontId="6" fillId="0" borderId="2" xfId="0" applyFont="1" applyBorder="1"/>
    <xf numFmtId="10" fontId="6" fillId="0" borderId="4" xfId="1" applyNumberFormat="1" applyFont="1" applyBorder="1"/>
    <xf numFmtId="10" fontId="6" fillId="2" borderId="0" xfId="1" applyNumberFormat="1" applyFont="1" applyFill="1"/>
    <xf numFmtId="10" fontId="6" fillId="2" borderId="0" xfId="1" applyNumberFormat="1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10" fontId="6" fillId="0" borderId="0" xfId="1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0" fontId="8" fillId="0" borderId="0" xfId="1" applyNumberFormat="1" applyFont="1" applyAlignment="1">
      <alignment horizontal="center"/>
    </xf>
    <xf numFmtId="0" fontId="6" fillId="0" borderId="6" xfId="0" applyFont="1" applyBorder="1"/>
    <xf numFmtId="0" fontId="11" fillId="0" borderId="0" xfId="2" applyFont="1"/>
    <xf numFmtId="0" fontId="12" fillId="0" borderId="0" xfId="2" applyFont="1"/>
    <xf numFmtId="0" fontId="10" fillId="0" borderId="0" xfId="0" applyFont="1"/>
    <xf numFmtId="166" fontId="6" fillId="0" borderId="0" xfId="0" applyNumberFormat="1" applyFont="1" applyAlignment="1">
      <alignment horizontal="left"/>
    </xf>
    <xf numFmtId="22" fontId="6" fillId="0" borderId="0" xfId="0" applyNumberFormat="1" applyFont="1" applyAlignment="1">
      <alignment horizontal="left"/>
    </xf>
    <xf numFmtId="0" fontId="6" fillId="0" borderId="15" xfId="0" applyFont="1" applyBorder="1"/>
    <xf numFmtId="0" fontId="6" fillId="0" borderId="16" xfId="0" applyFont="1" applyBorder="1"/>
    <xf numFmtId="0" fontId="14" fillId="0" borderId="1" xfId="3" applyBorder="1"/>
    <xf numFmtId="0" fontId="6" fillId="0" borderId="1" xfId="0" applyFont="1" applyBorder="1"/>
    <xf numFmtId="0" fontId="6" fillId="0" borderId="18" xfId="0" applyFont="1" applyBorder="1"/>
    <xf numFmtId="0" fontId="7" fillId="0" borderId="3" xfId="0" applyFont="1" applyBorder="1" applyAlignment="1">
      <alignment horizontal="centerContinuous"/>
    </xf>
    <xf numFmtId="0" fontId="2" fillId="0" borderId="0" xfId="0" applyFont="1"/>
    <xf numFmtId="0" fontId="0" fillId="3" borderId="0" xfId="0" applyFill="1"/>
    <xf numFmtId="0" fontId="6" fillId="0" borderId="19" xfId="0" applyFont="1" applyBorder="1"/>
    <xf numFmtId="0" fontId="6" fillId="0" borderId="20" xfId="0" applyFont="1" applyBorder="1"/>
    <xf numFmtId="0" fontId="7" fillId="0" borderId="19" xfId="0" applyFont="1" applyBorder="1"/>
    <xf numFmtId="0" fontId="8" fillId="0" borderId="19" xfId="0" applyFont="1" applyBorder="1"/>
    <xf numFmtId="0" fontId="8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6" fillId="0" borderId="19" xfId="0" applyFont="1" applyBorder="1" applyAlignment="1">
      <alignment horizontal="left" indent="1"/>
    </xf>
    <xf numFmtId="0" fontId="6" fillId="2" borderId="19" xfId="0" applyFont="1" applyFill="1" applyBorder="1" applyAlignment="1">
      <alignment horizontal="left" indent="1"/>
    </xf>
    <xf numFmtId="0" fontId="6" fillId="0" borderId="21" xfId="0" applyFont="1" applyBorder="1"/>
    <xf numFmtId="0" fontId="10" fillId="3" borderId="0" xfId="0" applyFont="1" applyFill="1" applyAlignment="1">
      <alignment horizontal="center"/>
    </xf>
    <xf numFmtId="0" fontId="6" fillId="0" borderId="22" xfId="0" applyFont="1" applyBorder="1"/>
    <xf numFmtId="0" fontId="12" fillId="5" borderId="0" xfId="0" applyFont="1" applyFill="1"/>
    <xf numFmtId="0" fontId="6" fillId="0" borderId="23" xfId="0" applyFont="1" applyBorder="1"/>
    <xf numFmtId="0" fontId="9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8" fillId="0" borderId="25" xfId="0" applyFont="1" applyBorder="1"/>
    <xf numFmtId="0" fontId="8" fillId="0" borderId="4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6" fillId="0" borderId="25" xfId="0" applyFont="1" applyBorder="1"/>
    <xf numFmtId="0" fontId="6" fillId="0" borderId="4" xfId="0" applyFont="1" applyBorder="1" applyAlignment="1">
      <alignment vertical="top"/>
    </xf>
    <xf numFmtId="0" fontId="6" fillId="0" borderId="26" xfId="0" applyFont="1" applyBorder="1"/>
    <xf numFmtId="0" fontId="6" fillId="0" borderId="27" xfId="0" applyFont="1" applyBorder="1"/>
    <xf numFmtId="10" fontId="6" fillId="0" borderId="20" xfId="1" applyNumberFormat="1" applyFont="1" applyBorder="1"/>
    <xf numFmtId="10" fontId="6" fillId="2" borderId="20" xfId="1" applyNumberFormat="1" applyFont="1" applyFill="1" applyBorder="1"/>
    <xf numFmtId="10" fontId="6" fillId="0" borderId="0" xfId="1" applyNumberFormat="1" applyFont="1" applyBorder="1" applyAlignment="1">
      <alignment horizontal="right" indent="2"/>
    </xf>
    <xf numFmtId="10" fontId="6" fillId="2" borderId="0" xfId="1" applyNumberFormat="1" applyFont="1" applyFill="1" applyBorder="1" applyAlignment="1">
      <alignment horizontal="right" indent="2"/>
    </xf>
    <xf numFmtId="0" fontId="7" fillId="0" borderId="14" xfId="0" applyFont="1" applyBorder="1"/>
    <xf numFmtId="0" fontId="7" fillId="0" borderId="5" xfId="0" applyFont="1" applyBorder="1"/>
    <xf numFmtId="0" fontId="7" fillId="0" borderId="2" xfId="0" applyFont="1" applyBorder="1"/>
    <xf numFmtId="10" fontId="7" fillId="0" borderId="0" xfId="1" applyNumberFormat="1" applyFont="1"/>
    <xf numFmtId="0" fontId="7" fillId="0" borderId="28" xfId="0" applyFont="1" applyBorder="1"/>
    <xf numFmtId="0" fontId="0" fillId="0" borderId="24" xfId="0" applyBorder="1"/>
    <xf numFmtId="0" fontId="6" fillId="0" borderId="24" xfId="0" applyFont="1" applyBorder="1"/>
    <xf numFmtId="0" fontId="0" fillId="0" borderId="29" xfId="0" applyBorder="1"/>
    <xf numFmtId="0" fontId="0" fillId="0" borderId="0" xfId="0"/>
    <xf numFmtId="0" fontId="6" fillId="0" borderId="0" xfId="0" applyFont="1" applyFill="1" applyAlignment="1">
      <alignment horizontal="left" indent="1"/>
    </xf>
    <xf numFmtId="0" fontId="6" fillId="0" borderId="19" xfId="0" applyFont="1" applyFill="1" applyBorder="1" applyAlignment="1">
      <alignment horizontal="left" indent="1"/>
    </xf>
    <xf numFmtId="10" fontId="6" fillId="0" borderId="0" xfId="1" applyNumberFormat="1" applyFont="1" applyFill="1" applyBorder="1" applyAlignment="1">
      <alignment horizontal="right" indent="2"/>
    </xf>
    <xf numFmtId="10" fontId="6" fillId="0" borderId="20" xfId="1" applyNumberFormat="1" applyFont="1" applyFill="1" applyBorder="1"/>
    <xf numFmtId="10" fontId="6" fillId="0" borderId="0" xfId="1" applyNumberFormat="1" applyFont="1" applyFill="1"/>
    <xf numFmtId="10" fontId="6" fillId="0" borderId="0" xfId="1" applyNumberFormat="1" applyFont="1" applyFill="1" applyAlignment="1">
      <alignment horizontal="right"/>
    </xf>
    <xf numFmtId="0" fontId="6" fillId="2" borderId="0" xfId="0" applyFont="1" applyFill="1" applyAlignment="1"/>
    <xf numFmtId="10" fontId="7" fillId="2" borderId="0" xfId="1" applyNumberFormat="1" applyFont="1" applyFill="1"/>
    <xf numFmtId="0" fontId="6" fillId="0" borderId="0" xfId="0" applyFont="1" applyFill="1" applyAlignment="1"/>
    <xf numFmtId="0" fontId="6" fillId="0" borderId="0" xfId="0" applyFont="1" applyProtection="1">
      <protection locked="0"/>
    </xf>
    <xf numFmtId="0" fontId="6" fillId="4" borderId="10" xfId="0" applyFont="1" applyFill="1" applyBorder="1" applyProtection="1"/>
    <xf numFmtId="0" fontId="6" fillId="4" borderId="0" xfId="0" applyFont="1" applyFill="1" applyProtection="1"/>
    <xf numFmtId="0" fontId="6" fillId="4" borderId="11" xfId="0" applyFont="1" applyFill="1" applyBorder="1" applyAlignment="1" applyProtection="1">
      <alignment horizontal="center"/>
    </xf>
    <xf numFmtId="0" fontId="6" fillId="0" borderId="10" xfId="0" applyFont="1" applyBorder="1" applyProtection="1"/>
    <xf numFmtId="0" fontId="6" fillId="0" borderId="0" xfId="0" applyFont="1" applyProtection="1"/>
    <xf numFmtId="0" fontId="6" fillId="0" borderId="11" xfId="0" applyFont="1" applyBorder="1" applyProtection="1"/>
    <xf numFmtId="0" fontId="13" fillId="0" borderId="10" xfId="0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10" fontId="6" fillId="0" borderId="11" xfId="0" applyNumberFormat="1" applyFont="1" applyBorder="1" applyAlignment="1" applyProtection="1">
      <alignment horizontal="right"/>
    </xf>
    <xf numFmtId="0" fontId="13" fillId="0" borderId="10" xfId="0" applyFont="1" applyBorder="1" applyProtection="1"/>
    <xf numFmtId="10" fontId="6" fillId="0" borderId="11" xfId="0" applyNumberFormat="1" applyFont="1" applyBorder="1" applyProtection="1"/>
    <xf numFmtId="10" fontId="7" fillId="0" borderId="11" xfId="1" applyNumberFormat="1" applyFont="1" applyBorder="1" applyProtection="1"/>
    <xf numFmtId="165" fontId="7" fillId="0" borderId="11" xfId="0" applyNumberFormat="1" applyFont="1" applyBorder="1" applyProtection="1"/>
    <xf numFmtId="0" fontId="13" fillId="0" borderId="12" xfId="0" applyFont="1" applyBorder="1" applyProtection="1"/>
    <xf numFmtId="0" fontId="6" fillId="0" borderId="2" xfId="0" applyFont="1" applyBorder="1" applyProtection="1"/>
    <xf numFmtId="165" fontId="7" fillId="0" borderId="13" xfId="0" applyNumberFormat="1" applyFont="1" applyBorder="1" applyProtection="1"/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7" xfId="0" applyFont="1" applyFill="1" applyBorder="1" applyProtection="1">
      <protection locked="0"/>
    </xf>
    <xf numFmtId="165" fontId="6" fillId="3" borderId="6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4" borderId="8" xfId="0" applyFont="1" applyFill="1" applyBorder="1" applyAlignment="1" applyProtection="1">
      <alignment horizontal="left"/>
    </xf>
    <xf numFmtId="0" fontId="7" fillId="4" borderId="4" xfId="0" applyFont="1" applyFill="1" applyBorder="1" applyAlignment="1" applyProtection="1">
      <alignment horizontal="left"/>
    </xf>
    <xf numFmtId="0" fontId="7" fillId="4" borderId="9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center" vertical="center"/>
    </xf>
    <xf numFmtId="0" fontId="7" fillId="0" borderId="14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7" fillId="0" borderId="0" xfId="0" applyFont="1" applyAlignment="1">
      <alignment horizontal="left" wrapText="1"/>
    </xf>
    <xf numFmtId="10" fontId="16" fillId="0" borderId="4" xfId="1" applyNumberFormat="1" applyFont="1" applyBorder="1" applyAlignment="1">
      <alignment horizontal="center" wrapText="1"/>
    </xf>
    <xf numFmtId="10" fontId="16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0" fontId="7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0" fontId="6" fillId="0" borderId="0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</cellXfs>
  <cellStyles count="4">
    <cellStyle name="Hyperlink" xfId="3" builtinId="8"/>
    <cellStyle name="Normal" xfId="0" builtinId="0"/>
    <cellStyle name="Normal 2" xfId="2" xr:uid="{2E8A64AA-B47D-4A2C-B047-2ED51622D756}"/>
    <cellStyle name="Percent" xfId="1" builtinId="5"/>
  </cellStyles>
  <dxfs count="0"/>
  <tableStyles count="0" defaultTableStyle="TableStyleMedium2" defaultPivotStyle="PivotStyleLight16"/>
  <colors>
    <mruColors>
      <color rgb="FF66C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bls.gov/pdq/SurveyOutputServlet?data_tool=dropmap&amp;series_id=CUUR0400SA0,CUUS0400S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06C9E-EC06-49E7-AC03-2B64E6157B37}">
  <sheetPr codeName="Sheet1">
    <tabColor rgb="FFFFFF00"/>
  </sheetPr>
  <dimension ref="B1:E28"/>
  <sheetViews>
    <sheetView tabSelected="1" workbookViewId="0">
      <selection activeCell="D8" sqref="D8"/>
    </sheetView>
  </sheetViews>
  <sheetFormatPr defaultColWidth="8.85546875" defaultRowHeight="12.75" x14ac:dyDescent="0.2"/>
  <cols>
    <col min="1" max="1" width="8.85546875" style="4"/>
    <col min="2" max="2" width="11.42578125" style="4" customWidth="1"/>
    <col min="3" max="3" width="65" style="4" customWidth="1"/>
    <col min="4" max="4" width="20.28515625" style="4" customWidth="1"/>
    <col min="5" max="5" width="2.28515625" style="4" customWidth="1"/>
    <col min="6" max="6" width="8.85546875" style="4"/>
    <col min="7" max="7" width="34.5703125" style="4" customWidth="1"/>
    <col min="8" max="8" width="9" style="4" customWidth="1"/>
    <col min="9" max="9" width="34.5703125" style="4" customWidth="1"/>
    <col min="10" max="16384" width="8.85546875" style="4"/>
  </cols>
  <sheetData>
    <row r="1" spans="2:5" ht="18" x14ac:dyDescent="0.25">
      <c r="B1" s="19" t="s">
        <v>0</v>
      </c>
    </row>
    <row r="2" spans="2:5" x14ac:dyDescent="0.2">
      <c r="B2" s="20" t="s">
        <v>1</v>
      </c>
    </row>
    <row r="3" spans="2:5" x14ac:dyDescent="0.2">
      <c r="B3" s="21" t="s">
        <v>2</v>
      </c>
      <c r="C3" s="23">
        <v>45638.466157407405</v>
      </c>
    </row>
    <row r="5" spans="2:5" ht="13.5" thickBot="1" x14ac:dyDescent="0.25"/>
    <row r="6" spans="2:5" ht="13.5" thickBot="1" x14ac:dyDescent="0.25">
      <c r="B6" s="59" t="s">
        <v>3</v>
      </c>
      <c r="C6" s="18" t="s">
        <v>4</v>
      </c>
      <c r="D6" s="93" t="s">
        <v>56</v>
      </c>
      <c r="E6" s="94"/>
    </row>
    <row r="7" spans="2:5" ht="6" customHeight="1" thickBot="1" x14ac:dyDescent="0.25">
      <c r="B7" s="11"/>
      <c r="D7" s="76"/>
      <c r="E7" s="76"/>
    </row>
    <row r="8" spans="2:5" ht="13.5" thickBot="1" x14ac:dyDescent="0.25">
      <c r="B8" s="59" t="s">
        <v>6</v>
      </c>
      <c r="C8" s="18" t="s">
        <v>7</v>
      </c>
      <c r="D8" s="95">
        <v>2250</v>
      </c>
      <c r="E8" s="94"/>
    </row>
    <row r="10" spans="2:5" ht="12.75" customHeight="1" x14ac:dyDescent="0.2">
      <c r="B10" s="98" t="s">
        <v>8</v>
      </c>
      <c r="C10" s="98"/>
      <c r="D10" s="98"/>
    </row>
    <row r="11" spans="2:5" x14ac:dyDescent="0.2">
      <c r="B11" s="98"/>
      <c r="C11" s="98"/>
      <c r="D11" s="98"/>
    </row>
    <row r="12" spans="2:5" x14ac:dyDescent="0.2">
      <c r="B12" s="98"/>
      <c r="C12" s="98"/>
      <c r="D12" s="98"/>
    </row>
    <row r="13" spans="2:5" x14ac:dyDescent="0.2">
      <c r="B13" s="98"/>
      <c r="C13" s="98"/>
      <c r="D13" s="98"/>
    </row>
    <row r="15" spans="2:5" x14ac:dyDescent="0.2">
      <c r="B15" s="99" t="s">
        <v>9</v>
      </c>
      <c r="C15" s="100"/>
      <c r="D15" s="101"/>
    </row>
    <row r="16" spans="2:5" x14ac:dyDescent="0.2">
      <c r="B16" s="77" t="s">
        <v>10</v>
      </c>
      <c r="C16" s="78" t="s">
        <v>11</v>
      </c>
      <c r="D16" s="79" t="s">
        <v>12</v>
      </c>
    </row>
    <row r="17" spans="2:4" x14ac:dyDescent="0.2">
      <c r="B17" s="80"/>
      <c r="C17" s="81"/>
      <c r="D17" s="82"/>
    </row>
    <row r="18" spans="2:4" ht="12.75" customHeight="1" x14ac:dyDescent="0.2">
      <c r="B18" s="83" t="s">
        <v>13</v>
      </c>
      <c r="C18" s="84" t="s">
        <v>14</v>
      </c>
      <c r="D18" s="85">
        <v>2.75E-2</v>
      </c>
    </row>
    <row r="19" spans="2:4" x14ac:dyDescent="0.2">
      <c r="B19" s="86"/>
      <c r="C19" s="102" t="s">
        <v>15</v>
      </c>
      <c r="D19" s="82"/>
    </row>
    <row r="20" spans="2:4" ht="12.75" customHeight="1" x14ac:dyDescent="0.2">
      <c r="B20" s="86"/>
      <c r="C20" s="102"/>
      <c r="D20" s="82"/>
    </row>
    <row r="21" spans="2:4" x14ac:dyDescent="0.2">
      <c r="B21" s="83" t="s">
        <v>16</v>
      </c>
      <c r="C21" s="81" t="str">
        <f xml:space="preserve"> "Most Recent 12 month CPI Increase - "&amp;D6&amp;" 2023 to "&amp;D6&amp;" 2024 CPI"</f>
        <v>Most Recent 12 month CPI Increase - October 2023 to October 2024 CPI</v>
      </c>
      <c r="D21" s="87">
        <f>ROUND(_xlfn.XLOOKUP(D6,'2. Allowed Rent Increase'!$C$22:$C$33,'2. Allowed Rent Increase'!$H$22:$H$33),4)</f>
        <v>2.0899999999999998E-2</v>
      </c>
    </row>
    <row r="22" spans="2:4" x14ac:dyDescent="0.2">
      <c r="B22" s="86" t="s">
        <v>17</v>
      </c>
      <c r="C22" s="81" t="s">
        <v>18</v>
      </c>
      <c r="D22" s="87">
        <f>ROUND(D21*0.75,4)</f>
        <v>1.5699999999999999E-2</v>
      </c>
    </row>
    <row r="23" spans="2:4" x14ac:dyDescent="0.2">
      <c r="B23" s="86"/>
      <c r="C23" s="81"/>
      <c r="D23" s="87"/>
    </row>
    <row r="24" spans="2:4" ht="16.5" customHeight="1" x14ac:dyDescent="0.2">
      <c r="B24" s="86" t="s">
        <v>19</v>
      </c>
      <c r="C24" s="81" t="s">
        <v>20</v>
      </c>
      <c r="D24" s="88">
        <f>ROUND(MIN(D21:D22),4)</f>
        <v>1.5699999999999999E-2</v>
      </c>
    </row>
    <row r="25" spans="2:4" x14ac:dyDescent="0.2">
      <c r="B25" s="86"/>
      <c r="C25" s="81"/>
      <c r="D25" s="82"/>
    </row>
    <row r="26" spans="2:4" x14ac:dyDescent="0.2">
      <c r="B26" s="86" t="s">
        <v>21</v>
      </c>
      <c r="C26" s="81" t="s">
        <v>22</v>
      </c>
      <c r="D26" s="89">
        <f>D8*D24</f>
        <v>35.324999999999996</v>
      </c>
    </row>
    <row r="27" spans="2:4" x14ac:dyDescent="0.2">
      <c r="B27" s="86"/>
      <c r="C27" s="81"/>
      <c r="D27" s="89"/>
    </row>
    <row r="28" spans="2:4" x14ac:dyDescent="0.2">
      <c r="B28" s="90" t="s">
        <v>23</v>
      </c>
      <c r="C28" s="91" t="s">
        <v>24</v>
      </c>
      <c r="D28" s="92">
        <f>D26+D8</f>
        <v>2285.3249999999998</v>
      </c>
    </row>
  </sheetData>
  <sheetProtection algorithmName="SHA-512" hashValue="f9efsfJ7s7WO+wvqjOPm2IzgpWEh7Xx2VeZi3M0bloW7wD5J4H0O2GBtlaTfNSw2JsmN1xcYRmQSvJ1hggAhQw==" saltValue="outLL7b62NCGw1eBFF/AOg==" spinCount="100000" sheet="1" objects="1" scenarios="1" selectLockedCells="1"/>
  <mergeCells count="3">
    <mergeCell ref="B10:D13"/>
    <mergeCell ref="B15:D15"/>
    <mergeCell ref="C19:C20"/>
  </mergeCells>
  <pageMargins left="0.7" right="0.7" top="0.75" bottom="0.75" header="0.3" footer="0.3"/>
  <ignoredErrors>
    <ignoredError sqref="D21:D28 C2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315166-4137-4E9A-8F04-0FF193FAA26C}">
          <x14:formula1>
            <xm:f>'2. Allowed Rent Increase'!$C$22:$C$33</xm:f>
          </x14:formula1>
          <xm:sqref>D7</xm:sqref>
        </x14:dataValidation>
        <x14:dataValidation type="list" allowBlank="1" showErrorMessage="1" promptTitle="Month of Last Rent Increase" prompt="==========================" xr:uid="{DDA327D5-EA41-4521-B106-5CEDE2B34F67}">
          <x14:formula1>
            <xm:f>'2. Allowed Rent Increase'!$C$22:$C$33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572D-78F8-459C-AB39-8D70767B9DE3}">
  <sheetPr codeName="Sheet2">
    <tabColor theme="1"/>
    <pageSetUpPr fitToPage="1"/>
  </sheetPr>
  <dimension ref="B1:P43"/>
  <sheetViews>
    <sheetView topLeftCell="A14" workbookViewId="0">
      <selection activeCell="F33" sqref="F33"/>
    </sheetView>
  </sheetViews>
  <sheetFormatPr defaultColWidth="12.140625" defaultRowHeight="12.75" x14ac:dyDescent="0.2"/>
  <cols>
    <col min="1" max="1" width="2" style="4" customWidth="1"/>
    <col min="2" max="2" width="12.140625" style="4"/>
    <col min="3" max="3" width="22.85546875" style="4" customWidth="1"/>
    <col min="4" max="4" width="8" style="4" customWidth="1"/>
    <col min="5" max="5" width="19.42578125" style="4" customWidth="1"/>
    <col min="6" max="6" width="17.140625" style="4" customWidth="1"/>
    <col min="7" max="7" width="8.28515625" style="4" customWidth="1"/>
    <col min="8" max="8" width="14.28515625" style="4" customWidth="1"/>
    <col min="9" max="10" width="2.85546875" style="4" customWidth="1"/>
    <col min="11" max="11" width="8.7109375" style="4" customWidth="1"/>
    <col min="12" max="12" width="2.85546875" style="4" customWidth="1"/>
    <col min="13" max="13" width="10.7109375" style="4" customWidth="1"/>
    <col min="14" max="14" width="2.28515625" style="4" customWidth="1"/>
    <col min="15" max="15" width="10.28515625" style="4" customWidth="1"/>
    <col min="16" max="16384" width="12.140625" style="4"/>
  </cols>
  <sheetData>
    <row r="1" spans="2:15" ht="18" x14ac:dyDescent="0.25">
      <c r="B1" s="19" t="s">
        <v>25</v>
      </c>
    </row>
    <row r="2" spans="2:15" x14ac:dyDescent="0.2">
      <c r="B2" s="20" t="s">
        <v>26</v>
      </c>
    </row>
    <row r="3" spans="2:15" x14ac:dyDescent="0.2">
      <c r="B3" s="21" t="s">
        <v>27</v>
      </c>
      <c r="C3" s="23">
        <v>45638.466157407405</v>
      </c>
      <c r="D3" s="23"/>
    </row>
    <row r="4" spans="2:15" ht="13.5" thickBot="1" x14ac:dyDescent="0.25">
      <c r="C4" s="22"/>
      <c r="D4" s="22"/>
    </row>
    <row r="5" spans="2:15" ht="13.5" thickTop="1" x14ac:dyDescent="0.2">
      <c r="B5" s="103" t="s">
        <v>3</v>
      </c>
      <c r="C5" s="24" t="s">
        <v>28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</row>
    <row r="6" spans="2:15" ht="15.75" thickBot="1" x14ac:dyDescent="0.3">
      <c r="B6" s="104"/>
      <c r="C6" s="26" t="s">
        <v>29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2:15" ht="14.25" thickTop="1" thickBot="1" x14ac:dyDescent="0.25"/>
    <row r="8" spans="2:15" ht="13.35" customHeight="1" thickTop="1" x14ac:dyDescent="0.2">
      <c r="D8" s="58" t="s">
        <v>6</v>
      </c>
      <c r="E8" s="114" t="s">
        <v>30</v>
      </c>
      <c r="F8" s="114"/>
      <c r="G8" s="114"/>
      <c r="H8" s="114"/>
      <c r="I8" s="25"/>
    </row>
    <row r="9" spans="2:15" ht="13.35" customHeight="1" x14ac:dyDescent="0.2">
      <c r="D9" s="32"/>
      <c r="E9" s="115"/>
      <c r="F9" s="115"/>
      <c r="G9" s="115"/>
      <c r="H9" s="115"/>
      <c r="I9" s="33"/>
    </row>
    <row r="10" spans="2:15" x14ac:dyDescent="0.2">
      <c r="D10" s="32"/>
      <c r="E10" s="49"/>
      <c r="F10" s="49"/>
      <c r="I10" s="33"/>
    </row>
    <row r="11" spans="2:15" x14ac:dyDescent="0.2">
      <c r="C11" s="6"/>
      <c r="D11" s="50"/>
      <c r="E11" s="51"/>
      <c r="F11" s="51"/>
      <c r="G11" s="6"/>
      <c r="H11" s="6"/>
      <c r="I11" s="40"/>
      <c r="J11" s="6"/>
      <c r="K11" s="6"/>
      <c r="L11" s="6"/>
      <c r="M11" s="6"/>
      <c r="N11" s="6"/>
      <c r="O11" s="6"/>
    </row>
    <row r="12" spans="2:15" ht="14.45" customHeight="1" x14ac:dyDescent="0.2">
      <c r="D12" s="32"/>
      <c r="I12" s="33"/>
      <c r="K12" s="111" t="s">
        <v>31</v>
      </c>
      <c r="L12" s="111"/>
      <c r="M12" s="111"/>
      <c r="N12" s="111"/>
      <c r="O12" s="111"/>
    </row>
    <row r="13" spans="2:15" ht="14.45" customHeight="1" x14ac:dyDescent="0.2">
      <c r="D13" s="32"/>
      <c r="E13" s="29" t="s">
        <v>32</v>
      </c>
      <c r="F13" s="29"/>
      <c r="G13" s="29"/>
      <c r="H13" s="29"/>
      <c r="I13" s="33"/>
      <c r="K13" s="112"/>
      <c r="L13" s="112"/>
      <c r="M13" s="112"/>
      <c r="N13" s="112"/>
      <c r="O13" s="112"/>
    </row>
    <row r="14" spans="2:15" ht="14.45" customHeight="1" x14ac:dyDescent="0.2">
      <c r="D14" s="32"/>
      <c r="E14" s="96" t="s">
        <v>33</v>
      </c>
      <c r="F14" s="96" t="s">
        <v>34</v>
      </c>
      <c r="G14" s="96"/>
      <c r="H14" s="108" t="s">
        <v>35</v>
      </c>
      <c r="I14" s="33"/>
      <c r="K14" s="113">
        <v>2.75E-2</v>
      </c>
      <c r="L14" s="109" t="s">
        <v>36</v>
      </c>
      <c r="M14" s="14">
        <v>0.75</v>
      </c>
      <c r="O14" s="110" t="s">
        <v>37</v>
      </c>
    </row>
    <row r="15" spans="2:15" x14ac:dyDescent="0.2">
      <c r="C15" s="11" t="s">
        <v>10</v>
      </c>
      <c r="D15" s="34"/>
      <c r="E15" s="41">
        <v>2023</v>
      </c>
      <c r="F15" s="41">
        <v>2024</v>
      </c>
      <c r="G15" s="45"/>
      <c r="H15" s="108"/>
      <c r="I15" s="33"/>
      <c r="K15" s="113"/>
      <c r="L15" s="109"/>
      <c r="M15" s="96" t="s">
        <v>38</v>
      </c>
      <c r="O15" s="110"/>
    </row>
    <row r="16" spans="2:15" x14ac:dyDescent="0.2">
      <c r="C16" s="7"/>
      <c r="D16" s="32"/>
      <c r="H16" s="7"/>
      <c r="I16" s="42"/>
      <c r="J16" s="7"/>
      <c r="K16" s="7"/>
      <c r="L16" s="7"/>
      <c r="M16" s="7"/>
      <c r="N16" s="7"/>
      <c r="O16" s="60"/>
    </row>
    <row r="17" spans="3:15" s="15" customFormat="1" ht="12" x14ac:dyDescent="0.2">
      <c r="C17" s="15" t="s">
        <v>39</v>
      </c>
      <c r="D17" s="47"/>
      <c r="E17" s="48" t="s">
        <v>40</v>
      </c>
      <c r="F17" s="48" t="s">
        <v>41</v>
      </c>
      <c r="G17" s="48"/>
      <c r="H17" s="16" t="s">
        <v>42</v>
      </c>
      <c r="I17" s="36"/>
      <c r="J17" s="16"/>
      <c r="K17" s="16" t="s">
        <v>43</v>
      </c>
      <c r="L17" s="16"/>
      <c r="M17" s="17" t="s">
        <v>44</v>
      </c>
      <c r="N17" s="17"/>
      <c r="O17" s="106" t="s">
        <v>45</v>
      </c>
    </row>
    <row r="18" spans="3:15" s="15" customFormat="1" ht="12" x14ac:dyDescent="0.2">
      <c r="D18" s="35"/>
      <c r="H18" s="16"/>
      <c r="I18" s="36"/>
      <c r="J18" s="16"/>
      <c r="K18" s="16"/>
      <c r="L18" s="16"/>
      <c r="M18" s="17"/>
      <c r="N18" s="17"/>
      <c r="O18" s="107"/>
    </row>
    <row r="19" spans="3:15" x14ac:dyDescent="0.2">
      <c r="D19" s="32"/>
      <c r="I19" s="33"/>
      <c r="M19" s="5"/>
      <c r="N19" s="5"/>
      <c r="O19" s="61"/>
    </row>
    <row r="20" spans="3:15" x14ac:dyDescent="0.2">
      <c r="C20" s="105" t="s">
        <v>46</v>
      </c>
      <c r="D20" s="37"/>
      <c r="I20" s="33"/>
      <c r="M20" s="5"/>
      <c r="N20" s="5"/>
      <c r="O20" s="61"/>
    </row>
    <row r="21" spans="3:15" x14ac:dyDescent="0.2">
      <c r="C21" s="105"/>
      <c r="D21" s="37"/>
      <c r="E21" s="43" t="s">
        <v>47</v>
      </c>
      <c r="F21" s="43"/>
      <c r="G21" s="46"/>
      <c r="I21" s="33"/>
      <c r="M21" s="5"/>
      <c r="N21" s="5"/>
      <c r="O21" s="61"/>
    </row>
    <row r="22" spans="3:15" x14ac:dyDescent="0.2">
      <c r="C22" s="12" t="s">
        <v>48</v>
      </c>
      <c r="D22" s="38"/>
      <c r="E22" s="43">
        <f>'3. CPI'!B22</f>
        <v>317.47699999999998</v>
      </c>
      <c r="F22" s="43">
        <f>'3. CPI'!B23</f>
        <v>328.053</v>
      </c>
      <c r="G22" s="43"/>
      <c r="H22" s="56">
        <f t="shared" ref="H22:H33" si="0">(F22-E22)/E22</f>
        <v>3.3312649420273038E-2</v>
      </c>
      <c r="I22" s="54"/>
      <c r="J22" s="5"/>
      <c r="K22" s="5">
        <v>2.75E-2</v>
      </c>
      <c r="L22" s="5"/>
      <c r="M22" s="5">
        <f t="shared" ref="M22:M32" si="1">H22*$M$14</f>
        <v>2.4984487065204779E-2</v>
      </c>
      <c r="N22" s="5"/>
      <c r="O22" s="61">
        <f>ROUND((IF(M22&gt;$O$14,$O$14,M22)),4)</f>
        <v>2.5000000000000001E-2</v>
      </c>
    </row>
    <row r="23" spans="3:15" x14ac:dyDescent="0.2">
      <c r="C23" s="12" t="s">
        <v>49</v>
      </c>
      <c r="D23" s="38"/>
      <c r="E23" s="43">
        <f>'3. CPI'!C22</f>
        <v>319.13</v>
      </c>
      <c r="F23" s="43">
        <f>'3. CPI'!C23</f>
        <v>329.339</v>
      </c>
      <c r="G23" s="43"/>
      <c r="H23" s="56">
        <f t="shared" si="0"/>
        <v>3.1990098079152707E-2</v>
      </c>
      <c r="I23" s="54"/>
      <c r="J23" s="5"/>
      <c r="K23" s="5">
        <v>2.75E-2</v>
      </c>
      <c r="L23" s="5"/>
      <c r="M23" s="5">
        <f t="shared" si="1"/>
        <v>2.399257355936453E-2</v>
      </c>
      <c r="N23" s="5"/>
      <c r="O23" s="61">
        <f t="shared" ref="O23:O32" si="2">ROUND((IF(M23&gt;$O$14,$O$14,M23)),4)</f>
        <v>2.4E-2</v>
      </c>
    </row>
    <row r="24" spans="3:15" x14ac:dyDescent="0.2">
      <c r="C24" s="12" t="s">
        <v>50</v>
      </c>
      <c r="D24" s="38"/>
      <c r="E24" s="43">
        <f>'3. CPI'!D22</f>
        <v>320.71499999999997</v>
      </c>
      <c r="F24" s="43">
        <f>'3. CPI'!D23</f>
        <v>332.202</v>
      </c>
      <c r="G24" s="43"/>
      <c r="H24" s="56">
        <f t="shared" si="0"/>
        <v>3.5816846733080845E-2</v>
      </c>
      <c r="I24" s="54"/>
      <c r="J24" s="5"/>
      <c r="K24" s="5">
        <v>2.75E-2</v>
      </c>
      <c r="L24" s="5"/>
      <c r="M24" s="5">
        <f t="shared" si="1"/>
        <v>2.6862635049810634E-2</v>
      </c>
      <c r="N24" s="5"/>
      <c r="O24" s="61">
        <f t="shared" si="2"/>
        <v>2.69E-2</v>
      </c>
    </row>
    <row r="25" spans="3:15" x14ac:dyDescent="0.2">
      <c r="C25" s="12" t="s">
        <v>51</v>
      </c>
      <c r="D25" s="38"/>
      <c r="E25" s="43">
        <f>'3. CPI'!E22</f>
        <v>322.18700000000001</v>
      </c>
      <c r="F25" s="43">
        <f>'3. CPI'!E23</f>
        <v>334.05</v>
      </c>
      <c r="G25" s="43"/>
      <c r="H25" s="56">
        <f t="shared" si="0"/>
        <v>3.6820231728778623E-2</v>
      </c>
      <c r="I25" s="54"/>
      <c r="J25" s="5"/>
      <c r="K25" s="5">
        <v>2.75E-2</v>
      </c>
      <c r="L25" s="5"/>
      <c r="M25" s="5">
        <f t="shared" si="1"/>
        <v>2.7615173796583965E-2</v>
      </c>
      <c r="N25" s="5"/>
      <c r="O25" s="61">
        <f t="shared" si="2"/>
        <v>2.76E-2</v>
      </c>
    </row>
    <row r="26" spans="3:15" x14ac:dyDescent="0.2">
      <c r="C26" s="12" t="s">
        <v>52</v>
      </c>
      <c r="D26" s="38"/>
      <c r="E26" s="43">
        <f>'3. CPI'!F22</f>
        <v>323.52499999999998</v>
      </c>
      <c r="F26" s="43">
        <f>'3. CPI'!F23</f>
        <v>334.29199999999997</v>
      </c>
      <c r="G26" s="43"/>
      <c r="H26" s="56">
        <f t="shared" si="0"/>
        <v>3.328027200370913E-2</v>
      </c>
      <c r="I26" s="54"/>
      <c r="J26" s="5"/>
      <c r="K26" s="5">
        <v>2.75E-2</v>
      </c>
      <c r="L26" s="5"/>
      <c r="M26" s="5">
        <f t="shared" si="1"/>
        <v>2.4960204002781847E-2</v>
      </c>
      <c r="N26" s="5"/>
      <c r="O26" s="61">
        <f t="shared" si="2"/>
        <v>2.5000000000000001E-2</v>
      </c>
    </row>
    <row r="27" spans="3:15" x14ac:dyDescent="0.2">
      <c r="C27" s="12" t="s">
        <v>5</v>
      </c>
      <c r="D27" s="38"/>
      <c r="E27" s="43">
        <f>'3. CPI'!G22</f>
        <v>324.44799999999998</v>
      </c>
      <c r="F27" s="43">
        <f>'3. CPI'!G23</f>
        <v>333.66199999999998</v>
      </c>
      <c r="G27" s="43"/>
      <c r="H27" s="56">
        <f t="shared" si="0"/>
        <v>2.8399003846533186E-2</v>
      </c>
      <c r="I27" s="54"/>
      <c r="J27" s="5"/>
      <c r="K27" s="5">
        <v>2.75E-2</v>
      </c>
      <c r="L27" s="5"/>
      <c r="M27" s="5">
        <f t="shared" si="1"/>
        <v>2.1299252884899891E-2</v>
      </c>
      <c r="N27" s="5"/>
      <c r="O27" s="61">
        <f t="shared" si="2"/>
        <v>2.1299999999999999E-2</v>
      </c>
    </row>
    <row r="28" spans="3:15" x14ac:dyDescent="0.2">
      <c r="C28" s="12" t="s">
        <v>53</v>
      </c>
      <c r="D28" s="38"/>
      <c r="E28" s="43">
        <f>'3. CPI'!H22</f>
        <v>324.86500000000001</v>
      </c>
      <c r="F28" s="43">
        <f>'3. CPI'!H23</f>
        <v>333.17399999999998</v>
      </c>
      <c r="G28" s="43"/>
      <c r="H28" s="56">
        <f t="shared" si="0"/>
        <v>2.5576778046265274E-2</v>
      </c>
      <c r="I28" s="54"/>
      <c r="J28" s="5"/>
      <c r="K28" s="5">
        <v>2.75E-2</v>
      </c>
      <c r="L28" s="5"/>
      <c r="M28" s="5">
        <f t="shared" si="1"/>
        <v>1.9182583534698955E-2</v>
      </c>
      <c r="N28" s="5"/>
      <c r="O28" s="61">
        <f t="shared" si="2"/>
        <v>1.9199999999999998E-2</v>
      </c>
    </row>
    <row r="29" spans="3:15" x14ac:dyDescent="0.2">
      <c r="C29" s="12" t="s">
        <v>54</v>
      </c>
      <c r="D29" s="38"/>
      <c r="E29" s="43">
        <f>'3. CPI'!I22</f>
        <v>326.23399999999998</v>
      </c>
      <c r="F29" s="43">
        <f>'3. CPI'!I23</f>
        <v>333.44200000000001</v>
      </c>
      <c r="G29" s="43"/>
      <c r="H29" s="56">
        <f t="shared" si="0"/>
        <v>2.2094570155164781E-2</v>
      </c>
      <c r="I29" s="54"/>
      <c r="J29" s="5"/>
      <c r="K29" s="5">
        <v>2.75E-2</v>
      </c>
      <c r="L29" s="5"/>
      <c r="M29" s="5">
        <f t="shared" si="1"/>
        <v>1.6570927616373587E-2</v>
      </c>
      <c r="N29" s="5"/>
      <c r="O29" s="61">
        <f t="shared" si="2"/>
        <v>1.66E-2</v>
      </c>
    </row>
    <row r="30" spans="3:15" x14ac:dyDescent="0.2">
      <c r="C30" s="12" t="s">
        <v>55</v>
      </c>
      <c r="D30" s="38"/>
      <c r="E30" s="43">
        <f>'3. CPI'!J22</f>
        <v>327.49099999999999</v>
      </c>
      <c r="F30" s="43">
        <f>'3. CPI'!J23</f>
        <v>334.26499999999999</v>
      </c>
      <c r="G30" s="43"/>
      <c r="H30" s="56">
        <f t="shared" si="0"/>
        <v>2.0684537895697901E-2</v>
      </c>
      <c r="I30" s="54"/>
      <c r="J30" s="5"/>
      <c r="K30" s="5">
        <v>2.75E-2</v>
      </c>
      <c r="L30" s="5"/>
      <c r="M30" s="5">
        <f t="shared" si="1"/>
        <v>1.5513403421773425E-2</v>
      </c>
      <c r="N30" s="5"/>
      <c r="O30" s="61">
        <f t="shared" si="2"/>
        <v>1.55E-2</v>
      </c>
    </row>
    <row r="31" spans="3:15" x14ac:dyDescent="0.2">
      <c r="C31" s="12" t="s">
        <v>56</v>
      </c>
      <c r="D31" s="38"/>
      <c r="E31" s="43">
        <f>'3. CPI'!K22</f>
        <v>327.70800000000003</v>
      </c>
      <c r="F31" s="43">
        <f>'3. CPI'!K23</f>
        <v>334.55799999999999</v>
      </c>
      <c r="G31" s="43"/>
      <c r="H31" s="56">
        <f t="shared" si="0"/>
        <v>2.0902754891549687E-2</v>
      </c>
      <c r="I31" s="54"/>
      <c r="J31" s="5"/>
      <c r="K31" s="5">
        <v>2.75E-2</v>
      </c>
      <c r="L31" s="5"/>
      <c r="M31" s="5">
        <f t="shared" si="1"/>
        <v>1.5677066168662265E-2</v>
      </c>
      <c r="N31" s="5"/>
      <c r="O31" s="61">
        <f t="shared" si="2"/>
        <v>1.5699999999999999E-2</v>
      </c>
    </row>
    <row r="32" spans="3:15" ht="13.35" customHeight="1" x14ac:dyDescent="0.2">
      <c r="C32" s="67" t="s">
        <v>57</v>
      </c>
      <c r="D32" s="68"/>
      <c r="E32" s="43">
        <f>'3. CPI'!L22</f>
        <v>326.29899999999998</v>
      </c>
      <c r="F32" s="43">
        <f>'3. CPI'!L23</f>
        <v>334.21800000000002</v>
      </c>
      <c r="G32" s="43"/>
      <c r="H32" s="69">
        <f t="shared" si="0"/>
        <v>2.4269151912816284E-2</v>
      </c>
      <c r="I32" s="70"/>
      <c r="J32" s="71"/>
      <c r="K32" s="71">
        <v>2.75E-2</v>
      </c>
      <c r="L32" s="71"/>
      <c r="M32" s="71">
        <f t="shared" si="1"/>
        <v>1.8201863934612213E-2</v>
      </c>
      <c r="N32" s="72"/>
      <c r="O32" s="61">
        <f t="shared" si="2"/>
        <v>1.8200000000000001E-2</v>
      </c>
    </row>
    <row r="33" spans="3:16" ht="13.35" customHeight="1" x14ac:dyDescent="0.2">
      <c r="C33" s="13" t="s">
        <v>58</v>
      </c>
      <c r="D33" s="39"/>
      <c r="E33" s="43">
        <f>'3. CPI'!M22</f>
        <v>325.93200000000002</v>
      </c>
      <c r="F33" s="43">
        <f>'3. CPI'!M23</f>
        <v>0</v>
      </c>
      <c r="G33" s="43"/>
      <c r="H33" s="57">
        <f t="shared" si="0"/>
        <v>-1</v>
      </c>
      <c r="I33" s="55"/>
      <c r="J33" s="9"/>
      <c r="K33" s="9">
        <v>2.75E-2</v>
      </c>
      <c r="L33" s="9"/>
      <c r="M33" s="9">
        <f>H33*$M$14</f>
        <v>-0.75</v>
      </c>
      <c r="N33" s="10"/>
      <c r="O33" s="74">
        <f>ROUND((IF(M33&gt;$O$14,$O$14,M33)),4)</f>
        <v>-0.75</v>
      </c>
    </row>
    <row r="34" spans="3:16" ht="13.35" customHeight="1" x14ac:dyDescent="0.2">
      <c r="D34" s="32"/>
      <c r="I34" s="33"/>
      <c r="M34" s="5"/>
      <c r="N34" s="5"/>
      <c r="O34" s="5"/>
    </row>
    <row r="35" spans="3:16" ht="13.5" thickBot="1" x14ac:dyDescent="0.25">
      <c r="C35" s="6"/>
      <c r="D35" s="52"/>
      <c r="E35" s="53"/>
      <c r="F35" s="53"/>
      <c r="G35" s="53"/>
      <c r="H35" s="53"/>
      <c r="I35" s="44"/>
      <c r="J35" s="6"/>
      <c r="K35" s="6"/>
      <c r="L35" s="6"/>
      <c r="M35" s="8"/>
      <c r="N35" s="8"/>
      <c r="O35" s="8"/>
    </row>
    <row r="36" spans="3:16" ht="13.7" customHeight="1" thickTop="1" x14ac:dyDescent="0.2">
      <c r="C36" s="98" t="s">
        <v>59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3:16" x14ac:dyDescent="0.2"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9" spans="3:16" x14ac:dyDescent="0.2">
      <c r="C39" s="73" t="s">
        <v>60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3:16" x14ac:dyDescent="0.2">
      <c r="C40" s="75"/>
    </row>
    <row r="41" spans="3:16" x14ac:dyDescent="0.2">
      <c r="C41" s="75"/>
    </row>
    <row r="42" spans="3:16" x14ac:dyDescent="0.2">
      <c r="C42" s="75"/>
    </row>
    <row r="43" spans="3:16" x14ac:dyDescent="0.2">
      <c r="C43" s="75"/>
    </row>
  </sheetData>
  <sheetProtection algorithmName="SHA-512" hashValue="YSsib3SU8koH5kR2dXhFhk6EmtNcaMjRreEAamFDD0WxVoT0IghmAt9AyGBnSmFII/NsO5CA/CTiOfhxaoek5g==" saltValue="s+Q9f5uym9edTXFb50LMBA==" spinCount="100000" sheet="1" objects="1" scenarios="1"/>
  <mergeCells count="10">
    <mergeCell ref="B5:B6"/>
    <mergeCell ref="C20:C21"/>
    <mergeCell ref="O17:O18"/>
    <mergeCell ref="C36:O37"/>
    <mergeCell ref="H14:H15"/>
    <mergeCell ref="L14:L15"/>
    <mergeCell ref="O14:O15"/>
    <mergeCell ref="K12:O13"/>
    <mergeCell ref="K14:K15"/>
    <mergeCell ref="E8:H9"/>
  </mergeCells>
  <phoneticPr fontId="5" type="noConversion"/>
  <hyperlinks>
    <hyperlink ref="C6" r:id="rId1" xr:uid="{1F85CC38-18DB-4FAE-A10C-D488E91038A6}"/>
  </hyperlinks>
  <pageMargins left="0.7" right="0.7" top="0.75" bottom="0.75" header="0.3" footer="0.3"/>
  <pageSetup scale="8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8233-2874-4F45-860D-EA35E92809CA}">
  <sheetPr codeName="Sheet3">
    <tabColor theme="1"/>
  </sheetPr>
  <dimension ref="A1:P23"/>
  <sheetViews>
    <sheetView topLeftCell="A3" workbookViewId="0">
      <selection activeCell="N23" sqref="N23"/>
    </sheetView>
  </sheetViews>
  <sheetFormatPr defaultRowHeight="15" x14ac:dyDescent="0.25"/>
  <sheetData>
    <row r="1" spans="1:16" ht="15.75" x14ac:dyDescent="0.25">
      <c r="A1" s="30" t="s">
        <v>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.75" x14ac:dyDescent="0.25">
      <c r="A2" s="119" t="s">
        <v>62</v>
      </c>
      <c r="B2" s="117"/>
      <c r="C2" s="117"/>
      <c r="D2" s="117"/>
      <c r="E2" s="117"/>
      <c r="F2" s="117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x14ac:dyDescent="0.25">
      <c r="A3" s="117"/>
      <c r="B3" s="117"/>
      <c r="C3" s="117"/>
      <c r="D3" s="117"/>
      <c r="E3" s="117"/>
      <c r="F3" s="117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25.5" x14ac:dyDescent="0.25">
      <c r="A4" s="97" t="s">
        <v>63</v>
      </c>
      <c r="B4" s="116" t="s">
        <v>64</v>
      </c>
      <c r="C4" s="117"/>
      <c r="D4" s="117"/>
      <c r="E4" s="117"/>
      <c r="F4" s="117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6" x14ac:dyDescent="0.25">
      <c r="A5" s="120" t="s">
        <v>65</v>
      </c>
      <c r="B5" s="117"/>
      <c r="C5" s="117"/>
      <c r="D5" s="117"/>
      <c r="E5" s="117"/>
      <c r="F5" s="117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25.5" x14ac:dyDescent="0.25">
      <c r="A6" s="97" t="s">
        <v>66</v>
      </c>
      <c r="B6" s="116" t="s">
        <v>67</v>
      </c>
      <c r="C6" s="117"/>
      <c r="D6" s="117"/>
      <c r="E6" s="117"/>
      <c r="F6" s="117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15.75" thickBot="1" x14ac:dyDescent="0.3">
      <c r="A7" s="97" t="s">
        <v>68</v>
      </c>
      <c r="B7" s="116" t="s">
        <v>69</v>
      </c>
      <c r="C7" s="117"/>
      <c r="D7" s="117"/>
      <c r="E7" s="117"/>
      <c r="F7" s="117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16.5" thickTop="1" thickBot="1" x14ac:dyDescent="0.3">
      <c r="A8" s="97" t="s">
        <v>70</v>
      </c>
      <c r="B8" s="116" t="s">
        <v>71</v>
      </c>
      <c r="C8" s="117"/>
      <c r="D8" s="117"/>
      <c r="E8" s="117"/>
      <c r="F8" s="117"/>
      <c r="G8" s="62" t="s">
        <v>72</v>
      </c>
      <c r="H8" s="63"/>
      <c r="I8" s="64" t="s">
        <v>73</v>
      </c>
      <c r="J8" s="63"/>
      <c r="K8" s="63"/>
      <c r="L8" s="63"/>
      <c r="M8" s="63"/>
      <c r="N8" s="63"/>
      <c r="O8" s="65"/>
      <c r="P8" s="66"/>
    </row>
    <row r="9" spans="1:16" ht="26.25" thickTop="1" x14ac:dyDescent="0.25">
      <c r="A9" s="97" t="s">
        <v>74</v>
      </c>
      <c r="B9" s="116" t="s">
        <v>75</v>
      </c>
      <c r="C9" s="117"/>
      <c r="D9" s="117"/>
      <c r="E9" s="117"/>
      <c r="F9" s="117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x14ac:dyDescent="0.25">
      <c r="A10" s="97" t="s">
        <v>76</v>
      </c>
      <c r="B10" s="118" t="s">
        <v>77</v>
      </c>
      <c r="C10" s="117"/>
      <c r="D10" s="117"/>
      <c r="E10" s="117"/>
      <c r="F10" s="117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2" spans="1:16" ht="15.75" thickBot="1" x14ac:dyDescent="0.3">
      <c r="A12" s="1" t="s">
        <v>78</v>
      </c>
      <c r="B12" s="1" t="s">
        <v>79</v>
      </c>
      <c r="C12" s="1" t="s">
        <v>80</v>
      </c>
      <c r="D12" s="1" t="s">
        <v>81</v>
      </c>
      <c r="E12" s="1" t="s">
        <v>82</v>
      </c>
      <c r="F12" s="1" t="s">
        <v>52</v>
      </c>
      <c r="G12" s="1" t="s">
        <v>83</v>
      </c>
      <c r="H12" s="1" t="s">
        <v>84</v>
      </c>
      <c r="I12" s="1" t="s">
        <v>85</v>
      </c>
      <c r="J12" s="1" t="s">
        <v>86</v>
      </c>
      <c r="K12" s="1" t="s">
        <v>87</v>
      </c>
      <c r="L12" s="1" t="s">
        <v>88</v>
      </c>
      <c r="M12" s="1" t="s">
        <v>89</v>
      </c>
      <c r="N12" s="1" t="s">
        <v>90</v>
      </c>
      <c r="O12" s="1" t="s">
        <v>91</v>
      </c>
      <c r="P12" s="1" t="s">
        <v>92</v>
      </c>
    </row>
    <row r="13" spans="1:16" ht="15.75" thickTop="1" x14ac:dyDescent="0.25">
      <c r="A13" s="2">
        <v>2014</v>
      </c>
      <c r="B13" s="3">
        <v>236.70699999999999</v>
      </c>
      <c r="C13" s="3">
        <v>237.614</v>
      </c>
      <c r="D13" s="3">
        <v>239.09200000000001</v>
      </c>
      <c r="E13" s="3">
        <v>239.80799999999999</v>
      </c>
      <c r="F13" s="3">
        <v>241.35</v>
      </c>
      <c r="G13" s="3">
        <v>241.61600000000001</v>
      </c>
      <c r="H13" s="3">
        <v>241.85</v>
      </c>
      <c r="I13" s="3">
        <v>241.66</v>
      </c>
      <c r="J13" s="3">
        <v>241.92</v>
      </c>
      <c r="K13" s="3">
        <v>241.65</v>
      </c>
      <c r="L13" s="3">
        <v>240.22</v>
      </c>
      <c r="M13" s="3">
        <v>239.095</v>
      </c>
      <c r="N13" s="3">
        <v>240.215</v>
      </c>
      <c r="O13" s="3">
        <v>239.36500000000001</v>
      </c>
      <c r="P13" s="3">
        <v>241.066</v>
      </c>
    </row>
    <row r="14" spans="1:16" x14ac:dyDescent="0.25">
      <c r="A14" s="2">
        <v>2015</v>
      </c>
      <c r="B14" s="3">
        <v>238.31800000000001</v>
      </c>
      <c r="C14" s="3">
        <v>239.74799999999999</v>
      </c>
      <c r="D14" s="3">
        <v>241.69</v>
      </c>
      <c r="E14" s="3">
        <v>242.30199999999999</v>
      </c>
      <c r="F14" s="3">
        <v>244.227</v>
      </c>
      <c r="G14" s="3">
        <v>244.33199999999999</v>
      </c>
      <c r="H14" s="3">
        <v>245.04</v>
      </c>
      <c r="I14" s="3">
        <v>244.73699999999999</v>
      </c>
      <c r="J14" s="3">
        <v>244.25700000000001</v>
      </c>
      <c r="K14" s="3">
        <v>244.34100000000001</v>
      </c>
      <c r="L14" s="3">
        <v>243.749</v>
      </c>
      <c r="M14" s="3">
        <v>243.434</v>
      </c>
      <c r="N14" s="3">
        <v>243.01499999999999</v>
      </c>
      <c r="O14" s="3">
        <v>241.77</v>
      </c>
      <c r="P14" s="3">
        <v>244.26</v>
      </c>
    </row>
    <row r="15" spans="1:16" x14ac:dyDescent="0.25">
      <c r="A15" s="2">
        <v>2016</v>
      </c>
      <c r="B15" s="3">
        <v>244.6</v>
      </c>
      <c r="C15" s="3">
        <v>244.821</v>
      </c>
      <c r="D15" s="3">
        <v>245.404</v>
      </c>
      <c r="E15" s="3">
        <v>246.589</v>
      </c>
      <c r="F15" s="3">
        <v>247.85499999999999</v>
      </c>
      <c r="G15" s="3">
        <v>248.22800000000001</v>
      </c>
      <c r="H15" s="3">
        <v>248.375</v>
      </c>
      <c r="I15" s="3">
        <v>248.49799999999999</v>
      </c>
      <c r="J15" s="3">
        <v>249.23400000000001</v>
      </c>
      <c r="K15" s="3">
        <v>249.89699999999999</v>
      </c>
      <c r="L15" s="3">
        <v>249.44800000000001</v>
      </c>
      <c r="M15" s="3">
        <v>249.51599999999999</v>
      </c>
      <c r="N15" s="3">
        <v>247.70500000000001</v>
      </c>
      <c r="O15" s="3">
        <v>246.25</v>
      </c>
      <c r="P15" s="3">
        <v>249.161</v>
      </c>
    </row>
    <row r="16" spans="1:16" x14ac:dyDescent="0.25">
      <c r="A16" s="2">
        <v>2017</v>
      </c>
      <c r="B16" s="3">
        <v>250.81399999999999</v>
      </c>
      <c r="C16" s="3">
        <v>252.25200000000001</v>
      </c>
      <c r="D16" s="3">
        <v>252.94900000000001</v>
      </c>
      <c r="E16" s="3">
        <v>253.80600000000001</v>
      </c>
      <c r="F16" s="3">
        <v>254.38</v>
      </c>
      <c r="G16" s="3">
        <v>254.46899999999999</v>
      </c>
      <c r="H16" s="3">
        <v>254.708</v>
      </c>
      <c r="I16" s="3">
        <v>255.28200000000001</v>
      </c>
      <c r="J16" s="3">
        <v>256.50400000000002</v>
      </c>
      <c r="K16" s="3">
        <v>257.22300000000001</v>
      </c>
      <c r="L16" s="3">
        <v>257.12599999999998</v>
      </c>
      <c r="M16" s="3">
        <v>257.34699999999998</v>
      </c>
      <c r="N16" s="3">
        <v>254.738</v>
      </c>
      <c r="O16" s="3">
        <v>253.11199999999999</v>
      </c>
      <c r="P16" s="3">
        <v>256.36500000000001</v>
      </c>
    </row>
    <row r="17" spans="1:16" x14ac:dyDescent="0.25">
      <c r="A17" s="2">
        <v>2018</v>
      </c>
      <c r="B17" s="3">
        <v>258.63799999999998</v>
      </c>
      <c r="C17" s="3">
        <v>259.98599999999999</v>
      </c>
      <c r="D17" s="3">
        <v>260.99400000000003</v>
      </c>
      <c r="E17" s="3">
        <v>262.03699999999998</v>
      </c>
      <c r="F17" s="3">
        <v>263.24</v>
      </c>
      <c r="G17" s="3">
        <v>263.73200000000003</v>
      </c>
      <c r="H17" s="3">
        <v>263.971</v>
      </c>
      <c r="I17" s="3">
        <v>264.39499999999998</v>
      </c>
      <c r="J17" s="3">
        <v>265.10500000000002</v>
      </c>
      <c r="K17" s="3">
        <v>266.19499999999999</v>
      </c>
      <c r="L17" s="3">
        <v>265.65800000000002</v>
      </c>
      <c r="M17" s="3">
        <v>265.209</v>
      </c>
      <c r="N17" s="3">
        <v>263.26299999999998</v>
      </c>
      <c r="O17" s="3">
        <v>261.43799999999999</v>
      </c>
      <c r="P17" s="3">
        <v>265.089</v>
      </c>
    </row>
    <row r="18" spans="1:16" x14ac:dyDescent="0.25">
      <c r="A18" s="2">
        <v>2019</v>
      </c>
      <c r="B18" s="3">
        <v>265.62400000000002</v>
      </c>
      <c r="C18" s="3">
        <v>266.21499999999997</v>
      </c>
      <c r="D18" s="3">
        <v>267.37</v>
      </c>
      <c r="E18" s="3">
        <v>269.52199999999999</v>
      </c>
      <c r="F18" s="3">
        <v>270.88</v>
      </c>
      <c r="G18" s="3">
        <v>270.95699999999999</v>
      </c>
      <c r="H18" s="3">
        <v>271.029</v>
      </c>
      <c r="I18" s="3">
        <v>271.26400000000001</v>
      </c>
      <c r="J18" s="3">
        <v>272.10199999999998</v>
      </c>
      <c r="K18" s="3">
        <v>273.524</v>
      </c>
      <c r="L18" s="3">
        <v>273.12799999999999</v>
      </c>
      <c r="M18" s="3">
        <v>272.584</v>
      </c>
      <c r="N18" s="3">
        <v>270.35000000000002</v>
      </c>
      <c r="O18" s="3">
        <v>268.428</v>
      </c>
      <c r="P18" s="3">
        <v>272.27199999999999</v>
      </c>
    </row>
    <row r="19" spans="1:16" x14ac:dyDescent="0.25">
      <c r="A19" s="2">
        <v>2020</v>
      </c>
      <c r="B19" s="3">
        <v>273.33999999999997</v>
      </c>
      <c r="C19" s="3">
        <v>274.41199999999998</v>
      </c>
      <c r="D19" s="3">
        <v>273.995</v>
      </c>
      <c r="E19" s="3">
        <v>272.91300000000001</v>
      </c>
      <c r="F19" s="3">
        <v>273.06200000000001</v>
      </c>
      <c r="G19" s="3">
        <v>274.15499999999997</v>
      </c>
      <c r="H19" s="3">
        <v>275.59699999999998</v>
      </c>
      <c r="I19" s="3">
        <v>276.44299999999998</v>
      </c>
      <c r="J19" s="3">
        <v>276.42200000000003</v>
      </c>
      <c r="K19" s="3">
        <v>276.87599999999998</v>
      </c>
      <c r="L19" s="3">
        <v>276.875</v>
      </c>
      <c r="M19" s="3">
        <v>276.59300000000002</v>
      </c>
      <c r="N19" s="3">
        <v>275.05700000000002</v>
      </c>
      <c r="O19" s="3">
        <v>273.64600000000002</v>
      </c>
      <c r="P19" s="3">
        <v>276.46800000000002</v>
      </c>
    </row>
    <row r="20" spans="1:16" x14ac:dyDescent="0.25">
      <c r="A20" s="2">
        <v>2021</v>
      </c>
      <c r="B20" s="3">
        <v>277.238</v>
      </c>
      <c r="C20" s="3">
        <v>278.702</v>
      </c>
      <c r="D20" s="3">
        <v>280.625</v>
      </c>
      <c r="E20" s="3">
        <v>283.50700000000001</v>
      </c>
      <c r="F20" s="3">
        <v>285.79300000000001</v>
      </c>
      <c r="G20" s="3">
        <v>288.26299999999998</v>
      </c>
      <c r="H20" s="3">
        <v>289.863</v>
      </c>
      <c r="I20" s="3">
        <v>290.39299999999997</v>
      </c>
      <c r="J20" s="3">
        <v>291.053</v>
      </c>
      <c r="K20" s="3">
        <v>293.39699999999999</v>
      </c>
      <c r="L20" s="3">
        <v>294.98599999999999</v>
      </c>
      <c r="M20" s="3">
        <v>296.10199999999998</v>
      </c>
      <c r="N20" s="3">
        <v>287.49400000000003</v>
      </c>
      <c r="O20" s="3">
        <v>282.35500000000002</v>
      </c>
      <c r="P20" s="3">
        <v>292.63200000000001</v>
      </c>
    </row>
    <row r="21" spans="1:16" x14ac:dyDescent="0.25">
      <c r="A21" s="2">
        <v>2022</v>
      </c>
      <c r="B21" s="3">
        <v>298.70499999999998</v>
      </c>
      <c r="C21" s="3">
        <v>301.15800000000002</v>
      </c>
      <c r="D21" s="3">
        <v>305.08199999999999</v>
      </c>
      <c r="E21" s="3">
        <v>307.14499999999998</v>
      </c>
      <c r="F21" s="3">
        <v>309.64499999999998</v>
      </c>
      <c r="G21" s="3">
        <v>313.49599999999998</v>
      </c>
      <c r="H21" s="3">
        <v>313.95100000000002</v>
      </c>
      <c r="I21" s="3">
        <v>314.01299999999998</v>
      </c>
      <c r="J21" s="3">
        <v>315.09399999999999</v>
      </c>
      <c r="K21" s="3">
        <v>317.29899999999998</v>
      </c>
      <c r="L21" s="3">
        <v>315.91899999999998</v>
      </c>
      <c r="M21" s="3">
        <v>314.59899999999999</v>
      </c>
      <c r="N21" s="3">
        <v>310.50900000000001</v>
      </c>
      <c r="O21" s="3">
        <v>305.87200000000001</v>
      </c>
      <c r="P21" s="3">
        <v>315.14600000000002</v>
      </c>
    </row>
    <row r="22" spans="1:16" x14ac:dyDescent="0.25">
      <c r="A22" s="2">
        <v>2023</v>
      </c>
      <c r="B22" s="3">
        <v>317.47699999999998</v>
      </c>
      <c r="C22" s="3">
        <v>319.13</v>
      </c>
      <c r="D22" s="3">
        <v>320.71499999999997</v>
      </c>
      <c r="E22" s="3">
        <v>322.18700000000001</v>
      </c>
      <c r="F22" s="3">
        <v>323.52499999999998</v>
      </c>
      <c r="G22" s="3">
        <v>324.44799999999998</v>
      </c>
      <c r="H22" s="3">
        <v>324.86500000000001</v>
      </c>
      <c r="I22" s="3">
        <v>326.23399999999998</v>
      </c>
      <c r="J22" s="3">
        <v>327.49099999999999</v>
      </c>
      <c r="K22" s="3">
        <v>327.70800000000003</v>
      </c>
      <c r="L22" s="3">
        <v>326.29899999999998</v>
      </c>
      <c r="M22" s="3">
        <v>325.93200000000002</v>
      </c>
      <c r="N22" s="3">
        <v>323.834</v>
      </c>
      <c r="O22" s="3">
        <v>321.24700000000001</v>
      </c>
      <c r="P22" s="3">
        <v>326.42200000000003</v>
      </c>
    </row>
    <row r="23" spans="1:16" x14ac:dyDescent="0.25">
      <c r="A23" s="2">
        <v>2024</v>
      </c>
      <c r="B23" s="3">
        <v>328.053</v>
      </c>
      <c r="C23" s="3">
        <v>329.339</v>
      </c>
      <c r="D23" s="3">
        <v>332.202</v>
      </c>
      <c r="E23" s="3">
        <v>334.05</v>
      </c>
      <c r="F23" s="3">
        <v>334.29199999999997</v>
      </c>
      <c r="G23" s="3">
        <v>333.66199999999998</v>
      </c>
      <c r="H23" s="3">
        <v>333.17399999999998</v>
      </c>
      <c r="I23" s="3">
        <v>333.44200000000001</v>
      </c>
      <c r="J23" s="3">
        <v>334.26499999999999</v>
      </c>
      <c r="K23" s="3">
        <v>334.55799999999999</v>
      </c>
      <c r="L23" s="3">
        <v>334.21800000000002</v>
      </c>
      <c r="M23" s="31"/>
      <c r="N23" s="31"/>
      <c r="O23" s="3">
        <v>331.93299999999999</v>
      </c>
      <c r="P23" s="31"/>
    </row>
  </sheetData>
  <sheetProtection algorithmName="SHA-512" hashValue="R5vrrIjFRMgSm9c1oRzRjoiYi6brYxnEXezAoaZPF/2KYJ5w1yKr1c0TTd6wJiYGSVu3t4Q5YYgCzr+aTcLh/A==" saltValue="nQ9lKWQASPUESqoFquTW5w==" spinCount="100000" sheet="1" objects="1" scenarios="1"/>
  <mergeCells count="9">
    <mergeCell ref="B7:F7"/>
    <mergeCell ref="B8:F8"/>
    <mergeCell ref="B9:F9"/>
    <mergeCell ref="B10:F10"/>
    <mergeCell ref="A2:F2"/>
    <mergeCell ref="A3:F3"/>
    <mergeCell ref="B4:F4"/>
    <mergeCell ref="A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Maximum Increase Worksheet</vt:lpstr>
      <vt:lpstr>2. Allowed Rent Increase</vt:lpstr>
      <vt:lpstr>3. CPI</vt:lpstr>
      <vt:lpstr>'2. Allowed Rent Increase'!Print_Area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</dc:creator>
  <cp:keywords/>
  <dc:description/>
  <cp:lastModifiedBy>Aquontis Garlington</cp:lastModifiedBy>
  <cp:revision/>
  <dcterms:created xsi:type="dcterms:W3CDTF">2024-11-22T20:39:37Z</dcterms:created>
  <dcterms:modified xsi:type="dcterms:W3CDTF">2024-12-23T21:54:59Z</dcterms:modified>
  <cp:category/>
  <cp:contentStatus/>
</cp:coreProperties>
</file>